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countiescoop-my.sharepoint.com/personal/michael_tattersall_midcounties_coop/Documents/Desktop/"/>
    </mc:Choice>
  </mc:AlternateContent>
  <xr:revisionPtr revIDLastSave="62" documentId="8_{80547725-5ED2-46EE-9E4F-208A3D937FCE}" xr6:coauthVersionLast="47" xr6:coauthVersionMax="47" xr10:uidLastSave="{02EC648D-0D14-40AE-871A-A4A23006B5C9}"/>
  <bookViews>
    <workbookView xWindow="-108" yWindow="-108" windowWidth="23256" windowHeight="12456" xr2:uid="{F030CD2A-E858-46DF-AB28-51F3BFA90175}"/>
  </bookViews>
  <sheets>
    <sheet name="Front Page" sheetId="2" r:id="rId1"/>
    <sheet name="Calcs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D19" i="1"/>
  <c r="C19" i="1"/>
  <c r="B19" i="1"/>
  <c r="B15" i="1"/>
  <c r="G15" i="1" s="1"/>
  <c r="H15" i="1"/>
  <c r="F15" i="1"/>
  <c r="E15" i="1"/>
  <c r="D15" i="1"/>
  <c r="C15" i="1"/>
  <c r="J15" i="1" l="1"/>
  <c r="J19" i="1"/>
  <c r="K19" i="1" s="1"/>
  <c r="H9" i="2" s="1"/>
  <c r="K15" i="1" l="1"/>
  <c r="L15" i="1" s="1"/>
  <c r="R5" i="2" s="1"/>
</calcChain>
</file>

<file path=xl/sharedStrings.xml><?xml version="1.0" encoding="utf-8"?>
<sst xmlns="http://schemas.openxmlformats.org/spreadsheetml/2006/main" count="79" uniqueCount="62">
  <si>
    <t>Occupation</t>
  </si>
  <si>
    <t>Building Issues</t>
  </si>
  <si>
    <t>Result</t>
  </si>
  <si>
    <t>Colleague Count?</t>
  </si>
  <si>
    <r>
      <t xml:space="preserve">Numbers of Floors </t>
    </r>
    <r>
      <rPr>
        <b/>
        <u/>
        <sz val="11"/>
        <color theme="1"/>
        <rFont val="Calibri"/>
        <family val="2"/>
        <scheme val="minor"/>
      </rPr>
      <t>Above</t>
    </r>
    <r>
      <rPr>
        <b/>
        <sz val="11"/>
        <color theme="1"/>
        <rFont val="Calibri"/>
        <family val="2"/>
        <scheme val="minor"/>
      </rPr>
      <t xml:space="preserve"> Ground?</t>
    </r>
  </si>
  <si>
    <t>Numbers of Floors Below Ground?</t>
  </si>
  <si>
    <t>Additional Buildings?</t>
  </si>
  <si>
    <t>Colleagues with PEEPS?</t>
  </si>
  <si>
    <t>Risk Rating</t>
  </si>
  <si>
    <t>Members of Public/ Visitors</t>
  </si>
  <si>
    <t>Fire Marshalls &amp; Wardens Required</t>
  </si>
  <si>
    <t>1 to 20</t>
  </si>
  <si>
    <t>No</t>
  </si>
  <si>
    <t>Medium</t>
  </si>
  <si>
    <t>Yes</t>
  </si>
  <si>
    <t>Continuity Check</t>
  </si>
  <si>
    <t>Fire Exits - Single</t>
  </si>
  <si>
    <t>Fire Exits - Double</t>
  </si>
  <si>
    <t>Entrance/Exits</t>
  </si>
  <si>
    <t>Notes</t>
  </si>
  <si>
    <t>1. Number required will be the greater of the 2 checks above</t>
  </si>
  <si>
    <t>2. The result includes an allowance to cover holidays/ sickness etc</t>
  </si>
  <si>
    <t>3. Risk Rating will always be Medium for Society sites</t>
  </si>
  <si>
    <t>What is the difference? The Fire Marshal is appointed to identify fire hazards at their workplace. ... A Fire Warden's role is to make sure that the building is cleared and no one remains inside; this would be executed by carrying out a quick check and then a thorough role call at the fire assembly point.</t>
  </si>
  <si>
    <t>Metrics and Data</t>
  </si>
  <si>
    <t>Site Risk</t>
  </si>
  <si>
    <t>Risk Calc</t>
  </si>
  <si>
    <t>Numbers of Floors above GF</t>
  </si>
  <si>
    <t>Number of floors below GF</t>
  </si>
  <si>
    <t>Extra Buildings</t>
  </si>
  <si>
    <t>PEEPS</t>
  </si>
  <si>
    <t>PEEPS Factor</t>
  </si>
  <si>
    <t>Customers</t>
  </si>
  <si>
    <t>Customer Factor</t>
  </si>
  <si>
    <t>Colleague Count</t>
  </si>
  <si>
    <t>Colleaue Factor</t>
  </si>
  <si>
    <t>Calculation</t>
  </si>
  <si>
    <t>High</t>
  </si>
  <si>
    <t>21-75</t>
  </si>
  <si>
    <t>Low</t>
  </si>
  <si>
    <t>76-150</t>
  </si>
  <si>
    <t>151 - 225</t>
  </si>
  <si>
    <t>226 -300</t>
  </si>
  <si>
    <t>301-375</t>
  </si>
  <si>
    <t>376-450</t>
  </si>
  <si>
    <t>Factors</t>
  </si>
  <si>
    <t>Colleagues</t>
  </si>
  <si>
    <t>Numbers of Floors Below Ground</t>
  </si>
  <si>
    <t>Additional Buildings</t>
  </si>
  <si>
    <t>Result 2 - if less than 2</t>
  </si>
  <si>
    <t>Holiday cover x 1.33</t>
  </si>
  <si>
    <t>Calc</t>
  </si>
  <si>
    <t>Entrance Door</t>
  </si>
  <si>
    <t>Alarm Panel</t>
  </si>
  <si>
    <r>
      <t xml:space="preserve">Numbers of Floors </t>
    </r>
    <r>
      <rPr>
        <b/>
        <u/>
        <sz val="11"/>
        <rFont val="Calibri"/>
        <family val="2"/>
        <scheme val="minor"/>
      </rPr>
      <t>Above</t>
    </r>
    <r>
      <rPr>
        <b/>
        <sz val="11"/>
        <rFont val="Calibri"/>
        <family val="2"/>
        <scheme val="minor"/>
      </rPr>
      <t xml:space="preserve"> Ground</t>
    </r>
  </si>
  <si>
    <t>Nursery Setting</t>
  </si>
  <si>
    <t>Nursery Settings</t>
  </si>
  <si>
    <t xml:space="preserve">Yes </t>
  </si>
  <si>
    <t>Nursery Factor</t>
  </si>
  <si>
    <t>Nursery</t>
  </si>
  <si>
    <t>Exits Single</t>
  </si>
  <si>
    <t>Exits Double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</si>
</sst>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7" fontId="0" fillId="0" borderId="2" xfId="0" applyNumberFormat="1" applyBorder="1" applyAlignment="1" applyProtection="1">
      <alignment horizontal="center"/>
      <protection locked="0"/>
    </xf>
    <xf numFmtId="17" fontId="0" fillId="0" borderId="7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0" fillId="0" borderId="0" xfId="0" applyAlignment="1">
      <alignment vertical="center"/>
    </xf>
    <xf numFmtId="1" fontId="0" fillId="5" borderId="2" xfId="0" applyNumberForma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center" vertical="center" wrapText="1"/>
    </xf>
    <xf numFmtId="1" fontId="0" fillId="4" borderId="0" xfId="0" applyNumberFormat="1" applyFill="1" applyAlignment="1">
      <alignment horizontal="center"/>
    </xf>
    <xf numFmtId="0" fontId="1" fillId="4" borderId="0" xfId="0" applyFont="1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1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4" borderId="14" xfId="0" applyFill="1" applyBorder="1" applyAlignment="1">
      <alignment vertical="top" wrapText="1"/>
    </xf>
    <xf numFmtId="0" fontId="0" fillId="4" borderId="15" xfId="0" applyFill="1" applyBorder="1" applyAlignment="1">
      <alignment vertical="top" wrapText="1"/>
    </xf>
    <xf numFmtId="0" fontId="0" fillId="0" borderId="16" xfId="0" applyBorder="1"/>
    <xf numFmtId="0" fontId="0" fillId="4" borderId="10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0" borderId="8" xfId="0" applyBorder="1"/>
    <xf numFmtId="0" fontId="0" fillId="4" borderId="17" xfId="0" applyFill="1" applyBorder="1" applyAlignment="1">
      <alignment vertical="top" wrapText="1"/>
    </xf>
    <xf numFmtId="0" fontId="0" fillId="4" borderId="18" xfId="0" applyFill="1" applyBorder="1" applyAlignment="1">
      <alignment vertical="top" wrapText="1"/>
    </xf>
    <xf numFmtId="0" fontId="0" fillId="0" borderId="19" xfId="0" applyBorder="1"/>
    <xf numFmtId="0" fontId="0" fillId="0" borderId="0" xfId="0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E5D96-3643-48D0-894C-2033A82C9BAB}">
  <dimension ref="A1:U18"/>
  <sheetViews>
    <sheetView showGridLines="0" tabSelected="1" workbookViewId="0">
      <selection activeCell="F27" sqref="F27"/>
    </sheetView>
  </sheetViews>
  <sheetFormatPr defaultColWidth="8.88671875" defaultRowHeight="14.4" x14ac:dyDescent="0.3"/>
  <cols>
    <col min="1" max="1" width="8.88671875" style="5"/>
    <col min="2" max="2" width="18.5546875" style="4" customWidth="1"/>
    <col min="3" max="3" width="2.6640625" style="4" customWidth="1"/>
    <col min="4" max="4" width="18.109375" style="4" customWidth="1"/>
    <col min="5" max="5" width="2.6640625" style="4" customWidth="1"/>
    <col min="6" max="6" width="17.44140625" style="4" customWidth="1"/>
    <col min="7" max="7" width="2.6640625" style="4" customWidth="1"/>
    <col min="8" max="8" width="16.44140625" style="4" customWidth="1"/>
    <col min="9" max="9" width="2.109375" style="4" customWidth="1"/>
    <col min="10" max="10" width="14.109375" style="4" customWidth="1"/>
    <col min="11" max="11" width="2.44140625" style="4" customWidth="1"/>
    <col min="12" max="12" width="13.109375" style="4" customWidth="1"/>
    <col min="13" max="13" width="3" style="4" customWidth="1"/>
    <col min="14" max="14" width="13.5546875" style="4" customWidth="1"/>
    <col min="15" max="15" width="2.21875" style="4" customWidth="1"/>
    <col min="16" max="16" width="12.77734375" style="5" customWidth="1"/>
    <col min="17" max="17" width="1.6640625" style="5" customWidth="1"/>
    <col min="18" max="18" width="15.6640625" style="5" customWidth="1"/>
    <col min="19" max="16384" width="8.88671875" style="5"/>
  </cols>
  <sheetData>
    <row r="1" spans="1:21" ht="15" thickBot="1" x14ac:dyDescent="0.35">
      <c r="A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/>
      <c r="Q1"/>
      <c r="R1"/>
      <c r="S1"/>
      <c r="T1"/>
      <c r="U1"/>
    </row>
    <row r="2" spans="1:21" ht="15" thickBot="1" x14ac:dyDescent="0.35">
      <c r="A2"/>
      <c r="B2" s="20" t="s">
        <v>0</v>
      </c>
      <c r="C2" s="1"/>
      <c r="D2" s="54" t="s">
        <v>1</v>
      </c>
      <c r="E2" s="55"/>
      <c r="F2" s="55"/>
      <c r="G2" s="55"/>
      <c r="H2" s="55"/>
      <c r="I2" s="55"/>
      <c r="J2" s="55"/>
      <c r="K2" s="55"/>
      <c r="L2" s="56"/>
      <c r="M2" s="57"/>
      <c r="N2" s="57"/>
      <c r="O2" s="57"/>
      <c r="P2" s="58"/>
      <c r="Q2"/>
      <c r="R2" s="20" t="s">
        <v>2</v>
      </c>
      <c r="S2"/>
      <c r="T2"/>
      <c r="U2"/>
    </row>
    <row r="3" spans="1:21" s="6" customFormat="1" ht="43.2" x14ac:dyDescent="0.3">
      <c r="A3" s="21"/>
      <c r="B3" s="3" t="s">
        <v>3</v>
      </c>
      <c r="C3" s="3"/>
      <c r="D3" s="2" t="s">
        <v>4</v>
      </c>
      <c r="E3" s="3"/>
      <c r="F3" s="2" t="s">
        <v>5</v>
      </c>
      <c r="G3" s="3"/>
      <c r="H3" s="2" t="s">
        <v>6</v>
      </c>
      <c r="I3" s="3"/>
      <c r="J3" s="2" t="s">
        <v>7</v>
      </c>
      <c r="K3" s="3"/>
      <c r="L3" s="3" t="s">
        <v>8</v>
      </c>
      <c r="M3" s="3"/>
      <c r="N3" s="2" t="s">
        <v>9</v>
      </c>
      <c r="O3" s="2"/>
      <c r="P3" s="2" t="s">
        <v>55</v>
      </c>
      <c r="Q3" s="2"/>
      <c r="R3" s="2" t="s">
        <v>10</v>
      </c>
      <c r="S3" s="21"/>
      <c r="T3" s="21"/>
      <c r="U3" s="21"/>
    </row>
    <row r="4" spans="1:21" ht="15" thickBot="1" x14ac:dyDescent="0.35">
      <c r="A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/>
      <c r="Q4"/>
      <c r="R4"/>
      <c r="S4"/>
      <c r="T4"/>
      <c r="U4"/>
    </row>
    <row r="5" spans="1:21" ht="15" thickBot="1" x14ac:dyDescent="0.35">
      <c r="A5"/>
      <c r="B5" s="7" t="s">
        <v>38</v>
      </c>
      <c r="C5" s="8"/>
      <c r="D5" s="9">
        <v>1</v>
      </c>
      <c r="F5" s="10">
        <v>0</v>
      </c>
      <c r="G5" s="11"/>
      <c r="H5" s="12">
        <v>0</v>
      </c>
      <c r="I5" s="13"/>
      <c r="J5" s="12" t="s">
        <v>12</v>
      </c>
      <c r="K5" s="14"/>
      <c r="L5" s="15" t="s">
        <v>13</v>
      </c>
      <c r="M5" s="16"/>
      <c r="N5" s="15" t="s">
        <v>14</v>
      </c>
      <c r="O5" s="50"/>
      <c r="P5" s="53" t="s">
        <v>14</v>
      </c>
      <c r="Q5"/>
      <c r="R5" s="22">
        <f>Calcs!L15</f>
        <v>9.31</v>
      </c>
    </row>
    <row r="6" spans="1:21" x14ac:dyDescent="0.3">
      <c r="A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/>
      <c r="Q6"/>
      <c r="R6"/>
    </row>
    <row r="7" spans="1:21" x14ac:dyDescent="0.3">
      <c r="A7"/>
      <c r="B7" s="23" t="s">
        <v>15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</row>
    <row r="8" spans="1:21" ht="43.8" thickBot="1" x14ac:dyDescent="0.35">
      <c r="A8"/>
      <c r="B8" s="23" t="s">
        <v>16</v>
      </c>
      <c r="C8" s="24"/>
      <c r="D8" s="23" t="s">
        <v>17</v>
      </c>
      <c r="E8" s="24"/>
      <c r="F8" s="23" t="s">
        <v>18</v>
      </c>
      <c r="G8" s="24"/>
      <c r="H8" s="26" t="s">
        <v>10</v>
      </c>
      <c r="I8" s="24"/>
      <c r="J8" s="24"/>
      <c r="K8" s="24"/>
      <c r="L8" s="24"/>
      <c r="M8" s="24"/>
      <c r="N8" s="24"/>
      <c r="O8" s="24"/>
      <c r="P8" s="25"/>
      <c r="Q8" s="25"/>
      <c r="R8" s="25"/>
    </row>
    <row r="9" spans="1:21" ht="15" thickBot="1" x14ac:dyDescent="0.35">
      <c r="A9"/>
      <c r="B9" s="18">
        <v>0</v>
      </c>
      <c r="C9" s="17"/>
      <c r="D9" s="18">
        <v>4</v>
      </c>
      <c r="E9" s="17"/>
      <c r="F9" s="18">
        <v>1</v>
      </c>
      <c r="G9" s="17"/>
      <c r="H9" s="19">
        <f>Calcs!K19</f>
        <v>9.31</v>
      </c>
      <c r="I9" s="17"/>
      <c r="J9" s="24"/>
      <c r="K9" s="17"/>
      <c r="L9" s="24"/>
      <c r="M9" s="17"/>
      <c r="N9" s="24"/>
      <c r="O9" s="24"/>
      <c r="P9" s="25"/>
      <c r="Q9" s="25"/>
      <c r="R9" s="25"/>
    </row>
    <row r="10" spans="1:21" x14ac:dyDescent="0.3">
      <c r="A10"/>
      <c r="B10" s="24"/>
      <c r="C10" s="24"/>
      <c r="D10" s="24"/>
      <c r="E10" s="24"/>
      <c r="F10" s="24"/>
      <c r="G10" s="24"/>
      <c r="H10" s="27"/>
      <c r="I10" s="24"/>
      <c r="J10" s="24"/>
      <c r="K10" s="24"/>
      <c r="L10" s="24"/>
      <c r="M10" s="24"/>
      <c r="N10" s="24"/>
      <c r="O10" s="24"/>
      <c r="P10" s="25"/>
      <c r="Q10" s="25"/>
      <c r="R10" s="25"/>
    </row>
    <row r="11" spans="1:21" x14ac:dyDescent="0.3">
      <c r="A11"/>
      <c r="B11" s="28" t="s">
        <v>19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/>
      <c r="Q11" s="25"/>
      <c r="R11" s="25"/>
    </row>
    <row r="12" spans="1:21" x14ac:dyDescent="0.3">
      <c r="A12"/>
      <c r="B12" s="28" t="s">
        <v>20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5"/>
    </row>
    <row r="13" spans="1:21" x14ac:dyDescent="0.3">
      <c r="A13"/>
      <c r="B13" s="25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5"/>
      <c r="R13" s="25"/>
    </row>
    <row r="14" spans="1:21" x14ac:dyDescent="0.3">
      <c r="A14"/>
      <c r="B14" s="25" t="s">
        <v>22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/>
      <c r="Q14" s="25"/>
      <c r="R14" s="25"/>
    </row>
    <row r="15" spans="1:21" x14ac:dyDescent="0.3">
      <c r="A15"/>
      <c r="B15" s="25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5"/>
      <c r="R15" s="25"/>
    </row>
    <row r="16" spans="1:21" x14ac:dyDescent="0.3">
      <c r="A16"/>
      <c r="B16" s="41" t="s">
        <v>23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3"/>
    </row>
    <row r="17" spans="1:18" x14ac:dyDescent="0.3">
      <c r="A17"/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6"/>
    </row>
    <row r="18" spans="1:18" x14ac:dyDescent="0.3">
      <c r="A18"/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9"/>
    </row>
  </sheetData>
  <sheetProtection algorithmName="SHA-512" hashValue="Tfpl39EMDvKQX2ZzVUJDgMwOm7TSBi7uTM4SgBRfP4BNdHbfnllxcyJge5HBAor+BxZoT4nAfg02e1JJsR13Hg==" saltValue="Xg9cZnvAs2NCYLZFbs7YoA==" spinCount="100000" sheet="1" objects="1" scenarios="1"/>
  <protectedRanges>
    <protectedRange algorithmName="SHA-512" hashValue="SLdEmpJMmbn6DoCi59bJzlDkTVc8Co4nLEg9MNlMOJc44gpN8Vfte/auqMEm35JJxGuWBmyTTXW3vFb3C8j9ag==" saltValue="YkSWu8ULI7HqZD1JYl3UOg==" spinCount="100000" sqref="I9:XFD10 G9:G10 E9:E10 C9:C10 A6:XFD8 M5 K5 I5 G5 E5 C5 A5 A1:XFD4 A9:A1048576 B11:XFD1048576 P5:XFD5" name="Range1"/>
  </protectedRanges>
  <mergeCells count="2">
    <mergeCell ref="B16:R18"/>
    <mergeCell ref="D2:P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ED81738E-48BE-4F55-BF9B-B1E71F08B47B}">
          <x14:formula1>
            <xm:f>Calcs!$K$4:$K$9</xm:f>
          </x14:formula1>
          <xm:sqref>C5</xm:sqref>
        </x14:dataValidation>
        <x14:dataValidation type="list" allowBlank="1" showInputMessage="1" showErrorMessage="1" xr:uid="{E60A3539-8457-415D-8BF8-D6FD2F82B9D1}">
          <x14:formula1>
            <xm:f>Calcs!$D$4:$D$8</xm:f>
          </x14:formula1>
          <xm:sqref>D5</xm:sqref>
        </x14:dataValidation>
        <x14:dataValidation type="list" allowBlank="1" showInputMessage="1" showErrorMessage="1" xr:uid="{8C52BC17-8261-46A6-923F-9CA7C1FB578B}">
          <x14:formula1>
            <xm:f>Calcs!$F$4:$F$7</xm:f>
          </x14:formula1>
          <xm:sqref>H5</xm:sqref>
        </x14:dataValidation>
        <x14:dataValidation type="list" allowBlank="1" showInputMessage="1" showErrorMessage="1" xr:uid="{3FDF1EAF-B31C-4C7D-8E3C-1C0E255C48D1}">
          <x14:formula1>
            <xm:f>Calcs!$E$4:$E$7</xm:f>
          </x14:formula1>
          <xm:sqref>F5</xm:sqref>
        </x14:dataValidation>
        <x14:dataValidation type="list" allowBlank="1" showInputMessage="1" showErrorMessage="1" xr:uid="{732A9DB4-A69C-40E6-A7FD-60CB1D69AF38}">
          <x14:formula1>
            <xm:f>Calcs!$G$4:$G$6</xm:f>
          </x14:formula1>
          <xm:sqref>J5</xm:sqref>
        </x14:dataValidation>
        <x14:dataValidation type="list" allowBlank="1" showInputMessage="1" showErrorMessage="1" xr:uid="{C3FFEB44-1C2D-4750-AD28-8BC7054EF6A4}">
          <x14:formula1>
            <xm:f>Calcs!$B$4:$B$6</xm:f>
          </x14:formula1>
          <xm:sqref>L5</xm:sqref>
        </x14:dataValidation>
        <x14:dataValidation type="list" allowBlank="1" showInputMessage="1" showErrorMessage="1" xr:uid="{6D8C9361-EE9B-41AA-ADBD-1F884BFB3130}">
          <x14:formula1>
            <xm:f>Calcs!$I$4:$I$5</xm:f>
          </x14:formula1>
          <xm:sqref>N5:O5</xm:sqref>
        </x14:dataValidation>
        <x14:dataValidation type="list" allowBlank="1" showInputMessage="1" showErrorMessage="1" xr:uid="{C5F2A06A-0D1E-4DA6-9ADA-13DE5A9C4062}">
          <x14:formula1>
            <xm:f>Calcs!$Q$4:$Q$14</xm:f>
          </x14:formula1>
          <xm:sqref>D9:D10</xm:sqref>
        </x14:dataValidation>
        <x14:dataValidation type="list" allowBlank="1" showInputMessage="1" showErrorMessage="1" xr:uid="{4D47C1A5-A494-4707-BC39-C6D27A555E15}">
          <x14:formula1>
            <xm:f>Calcs!$K$4:$K$11</xm:f>
          </x14:formula1>
          <xm:sqref>B5</xm:sqref>
        </x14:dataValidation>
        <x14:dataValidation type="list" allowBlank="1" showInputMessage="1" showErrorMessage="1" xr:uid="{568E7F67-E79E-4815-BA3F-D8E66A6D388E}">
          <x14:formula1>
            <xm:f>Calcs!$I$4:$I$6</xm:f>
          </x14:formula1>
          <xm:sqref>P5</xm:sqref>
        </x14:dataValidation>
        <x14:dataValidation type="list" allowBlank="1" showInputMessage="1" showErrorMessage="1" xr:uid="{C4D1719B-EDAF-4A46-8B5B-6F91E798E054}">
          <x14:formula1>
            <xm:f>Calcs!$O$5:$O$14</xm:f>
          </x14:formula1>
          <xm:sqref>B10</xm:sqref>
        </x14:dataValidation>
        <x14:dataValidation type="list" allowBlank="1" showInputMessage="1" showErrorMessage="1" xr:uid="{CF2793F3-B759-4C35-B2F7-80E908432D88}">
          <x14:formula1>
            <xm:f>Calcs!$O$5:$O$7</xm:f>
          </x14:formula1>
          <xm:sqref>F9:F10</xm:sqref>
        </x14:dataValidation>
        <x14:dataValidation type="list" allowBlank="1" showInputMessage="1" showErrorMessage="1" xr:uid="{A003F933-A401-4472-A706-1C64CA301A33}">
          <x14:formula1>
            <xm:f>Calcs!$O$4:$O$14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45F0-FCC9-4AFE-BCAF-8A8C4F611D9F}">
  <dimension ref="A2:R21"/>
  <sheetViews>
    <sheetView topLeftCell="F1" workbookViewId="0">
      <selection activeCell="N25" sqref="N25"/>
    </sheetView>
  </sheetViews>
  <sheetFormatPr defaultRowHeight="14.4" x14ac:dyDescent="0.3"/>
  <cols>
    <col min="1" max="1" width="8.88671875" style="29"/>
    <col min="2" max="2" width="17.44140625" style="29" customWidth="1"/>
    <col min="3" max="10" width="17.5546875" style="31" customWidth="1"/>
    <col min="11" max="12" width="17.88671875" style="31" customWidth="1"/>
    <col min="13" max="14" width="17.33203125" style="31" customWidth="1"/>
    <col min="15" max="15" width="14.33203125" style="31" customWidth="1"/>
    <col min="16" max="16" width="18.5546875" style="31" customWidth="1"/>
    <col min="17" max="16384" width="8.88671875" style="29"/>
  </cols>
  <sheetData>
    <row r="2" spans="1:18" x14ac:dyDescent="0.3">
      <c r="B2" s="30" t="s">
        <v>24</v>
      </c>
    </row>
    <row r="3" spans="1:18" ht="28.8" x14ac:dyDescent="0.3">
      <c r="B3" s="29" t="s">
        <v>25</v>
      </c>
      <c r="C3" s="33" t="s">
        <v>26</v>
      </c>
      <c r="D3" s="34" t="s">
        <v>27</v>
      </c>
      <c r="E3" s="34" t="s">
        <v>28</v>
      </c>
      <c r="F3" s="31" t="s">
        <v>29</v>
      </c>
      <c r="G3" s="31" t="s">
        <v>30</v>
      </c>
      <c r="H3" s="33" t="s">
        <v>31</v>
      </c>
      <c r="I3" s="33" t="s">
        <v>32</v>
      </c>
      <c r="J3" s="33" t="s">
        <v>33</v>
      </c>
      <c r="K3" s="31" t="s">
        <v>34</v>
      </c>
      <c r="L3" s="33" t="s">
        <v>35</v>
      </c>
      <c r="M3" s="33" t="s">
        <v>56</v>
      </c>
      <c r="N3" s="33" t="s">
        <v>58</v>
      </c>
      <c r="O3" s="31" t="s">
        <v>60</v>
      </c>
      <c r="Q3" s="31" t="s">
        <v>61</v>
      </c>
    </row>
    <row r="4" spans="1:18" x14ac:dyDescent="0.3">
      <c r="B4" s="29" t="s">
        <v>37</v>
      </c>
      <c r="C4" s="31">
        <v>3</v>
      </c>
      <c r="D4" s="31">
        <v>0</v>
      </c>
      <c r="E4" s="31">
        <v>0</v>
      </c>
      <c r="F4" s="31">
        <v>0</v>
      </c>
      <c r="G4" s="31" t="s">
        <v>14</v>
      </c>
      <c r="H4" s="31">
        <v>1</v>
      </c>
      <c r="I4" s="31" t="s">
        <v>14</v>
      </c>
      <c r="J4" s="31">
        <v>2</v>
      </c>
      <c r="K4" s="35" t="s">
        <v>11</v>
      </c>
      <c r="L4" s="31">
        <v>1</v>
      </c>
      <c r="M4" s="31" t="s">
        <v>57</v>
      </c>
      <c r="N4" s="31">
        <v>3</v>
      </c>
      <c r="O4" s="31">
        <v>0</v>
      </c>
      <c r="P4" s="31">
        <v>0</v>
      </c>
      <c r="Q4" s="31">
        <v>0</v>
      </c>
      <c r="R4" s="31">
        <v>0</v>
      </c>
    </row>
    <row r="5" spans="1:18" x14ac:dyDescent="0.3">
      <c r="B5" s="29" t="s">
        <v>13</v>
      </c>
      <c r="C5" s="31">
        <v>2</v>
      </c>
      <c r="D5" s="31">
        <v>1</v>
      </c>
      <c r="E5" s="31">
        <v>1</v>
      </c>
      <c r="F5" s="31">
        <v>1</v>
      </c>
      <c r="G5" s="31" t="s">
        <v>12</v>
      </c>
      <c r="H5" s="31">
        <v>0</v>
      </c>
      <c r="I5" s="31" t="s">
        <v>12</v>
      </c>
      <c r="J5" s="31">
        <v>1</v>
      </c>
      <c r="K5" s="31" t="s">
        <v>38</v>
      </c>
      <c r="L5" s="31">
        <v>2</v>
      </c>
      <c r="M5" s="31" t="s">
        <v>12</v>
      </c>
      <c r="N5" s="31">
        <v>0</v>
      </c>
      <c r="O5" s="31">
        <v>1</v>
      </c>
      <c r="P5" s="31">
        <v>1</v>
      </c>
      <c r="Q5" s="31">
        <v>1</v>
      </c>
      <c r="R5" s="31">
        <v>2</v>
      </c>
    </row>
    <row r="6" spans="1:18" x14ac:dyDescent="0.3">
      <c r="B6" s="29" t="s">
        <v>39</v>
      </c>
      <c r="C6" s="31">
        <v>1</v>
      </c>
      <c r="D6" s="31">
        <v>2</v>
      </c>
      <c r="E6" s="31">
        <v>2</v>
      </c>
      <c r="F6" s="31">
        <v>2</v>
      </c>
      <c r="K6" s="31" t="s">
        <v>40</v>
      </c>
      <c r="L6" s="31">
        <v>3</v>
      </c>
      <c r="O6" s="31">
        <v>2</v>
      </c>
      <c r="P6" s="31">
        <v>2</v>
      </c>
      <c r="Q6" s="31">
        <v>2</v>
      </c>
      <c r="R6" s="31">
        <v>4</v>
      </c>
    </row>
    <row r="7" spans="1:18" x14ac:dyDescent="0.3">
      <c r="D7" s="31">
        <v>3</v>
      </c>
      <c r="F7" s="31">
        <v>3</v>
      </c>
      <c r="K7" s="31" t="s">
        <v>41</v>
      </c>
      <c r="L7" s="31">
        <v>4</v>
      </c>
      <c r="O7" s="31">
        <v>3</v>
      </c>
      <c r="P7" s="31">
        <v>3</v>
      </c>
      <c r="Q7" s="31">
        <v>3</v>
      </c>
      <c r="R7" s="31">
        <v>6</v>
      </c>
    </row>
    <row r="8" spans="1:18" x14ac:dyDescent="0.3">
      <c r="K8" s="31" t="s">
        <v>42</v>
      </c>
      <c r="L8" s="31">
        <v>5</v>
      </c>
      <c r="O8" s="31">
        <v>4</v>
      </c>
      <c r="P8" s="31">
        <v>4</v>
      </c>
      <c r="Q8" s="31">
        <v>4</v>
      </c>
      <c r="R8" s="31">
        <v>8</v>
      </c>
    </row>
    <row r="9" spans="1:18" x14ac:dyDescent="0.3">
      <c r="K9" s="31" t="s">
        <v>43</v>
      </c>
      <c r="L9" s="31">
        <v>6</v>
      </c>
      <c r="O9" s="31">
        <v>5</v>
      </c>
      <c r="P9" s="31">
        <v>5</v>
      </c>
      <c r="Q9" s="31">
        <v>5</v>
      </c>
      <c r="R9" s="31">
        <v>10</v>
      </c>
    </row>
    <row r="10" spans="1:18" x14ac:dyDescent="0.3">
      <c r="K10" s="31" t="s">
        <v>44</v>
      </c>
      <c r="L10" s="31">
        <v>7</v>
      </c>
      <c r="O10" s="31">
        <v>6</v>
      </c>
      <c r="P10" s="31">
        <v>6</v>
      </c>
      <c r="Q10" s="31">
        <v>6</v>
      </c>
      <c r="R10" s="31">
        <v>12</v>
      </c>
    </row>
    <row r="11" spans="1:18" x14ac:dyDescent="0.3">
      <c r="O11" s="31">
        <v>7</v>
      </c>
      <c r="P11" s="31">
        <v>7</v>
      </c>
      <c r="Q11" s="31">
        <v>7</v>
      </c>
      <c r="R11" s="31">
        <v>14</v>
      </c>
    </row>
    <row r="12" spans="1:18" x14ac:dyDescent="0.3">
      <c r="O12" s="31">
        <v>8</v>
      </c>
      <c r="P12" s="31">
        <v>8</v>
      </c>
      <c r="Q12" s="31">
        <v>8</v>
      </c>
      <c r="R12" s="31">
        <v>16</v>
      </c>
    </row>
    <row r="13" spans="1:18" x14ac:dyDescent="0.3">
      <c r="B13" s="30" t="s">
        <v>36</v>
      </c>
      <c r="O13" s="31">
        <v>9</v>
      </c>
      <c r="P13" s="31">
        <v>9</v>
      </c>
      <c r="Q13" s="31">
        <v>9</v>
      </c>
      <c r="R13" s="31">
        <v>18</v>
      </c>
    </row>
    <row r="14" spans="1:18" ht="28.8" x14ac:dyDescent="0.3">
      <c r="A14" s="29" t="s">
        <v>45</v>
      </c>
      <c r="B14" s="36" t="s">
        <v>46</v>
      </c>
      <c r="C14" s="37" t="s">
        <v>54</v>
      </c>
      <c r="D14" s="37" t="s">
        <v>47</v>
      </c>
      <c r="E14" s="37" t="s">
        <v>48</v>
      </c>
      <c r="F14" s="36" t="s">
        <v>30</v>
      </c>
      <c r="G14" s="36" t="s">
        <v>8</v>
      </c>
      <c r="H14" s="37" t="s">
        <v>9</v>
      </c>
      <c r="I14" s="31" t="s">
        <v>59</v>
      </c>
      <c r="J14" s="31" t="s">
        <v>2</v>
      </c>
      <c r="K14" s="37" t="s">
        <v>49</v>
      </c>
      <c r="L14" s="38" t="s">
        <v>50</v>
      </c>
      <c r="O14" s="31">
        <v>10</v>
      </c>
      <c r="P14" s="31">
        <v>10</v>
      </c>
      <c r="Q14" s="31">
        <v>10</v>
      </c>
      <c r="R14" s="31">
        <v>20</v>
      </c>
    </row>
    <row r="15" spans="1:18" x14ac:dyDescent="0.3">
      <c r="B15" s="39">
        <f>IF('Front Page'!B5=Calcs!K4,Calcs!L4,IF('Front Page'!B5=Calcs!K5,Calcs!L5,IF('Front Page'!B5=Calcs!K6,Calcs!L6,IF('Front Page'!B5=Calcs!K7,Calcs!L7,IF('Front Page'!B5=Calcs!K8,Calcs!L8,IF('Front Page'!B5=Calcs!K9,Calcs!L9,Calcs!L10))))))</f>
        <v>2</v>
      </c>
      <c r="C15" s="39">
        <f>IF('Front Page'!D5=Calcs!D4,0,IF('Front Page'!D5=Calcs!D5,1,IF('Front Page'!D5=Calcs!D6,1.5,2)))</f>
        <v>1</v>
      </c>
      <c r="D15" s="39">
        <f>IF('Front Page'!F5=Calcs!E4,0,IF('Front Page'!F5=Calcs!E5,1,2))</f>
        <v>0</v>
      </c>
      <c r="E15" s="39">
        <f>IF('Front Page'!H5=Calcs!F4,0,IF('Front Page'!H5=Calcs!F5,1, IF('Front Page'!H5=Calcs!F6,2,3)))</f>
        <v>0</v>
      </c>
      <c r="F15" s="39">
        <f>IF('Front Page'!J5=Calcs!G5,0,1)</f>
        <v>0</v>
      </c>
      <c r="G15" s="39">
        <f>IF('Front Page'!L5=Calcs!B6,SUM(B15*0.5),IF('Front Page'!L5=Calcs!B5,1,1.5))</f>
        <v>1</v>
      </c>
      <c r="H15" s="39">
        <f>IF('Front Page'!N5=Calcs!I5,0,1)</f>
        <v>1</v>
      </c>
      <c r="I15" s="39">
        <f>IF('Front Page'!P5=Calcs!M5,0,3)</f>
        <v>3</v>
      </c>
      <c r="J15" s="51">
        <f>SUM(B15:F15,H15:I15)*G15</f>
        <v>7</v>
      </c>
      <c r="K15" s="51">
        <f>IF(J15&lt;2,1,0)</f>
        <v>0</v>
      </c>
      <c r="L15" s="52">
        <f>SUM(J15+K15)*1.33</f>
        <v>9.31</v>
      </c>
    </row>
    <row r="17" spans="1:11" x14ac:dyDescent="0.3">
      <c r="A17" s="29" t="s">
        <v>51</v>
      </c>
    </row>
    <row r="18" spans="1:11" x14ac:dyDescent="0.3">
      <c r="B18" s="38" t="s">
        <v>16</v>
      </c>
      <c r="C18" s="38" t="s">
        <v>17</v>
      </c>
      <c r="D18" s="38" t="s">
        <v>52</v>
      </c>
      <c r="E18" s="38" t="s">
        <v>53</v>
      </c>
      <c r="J18" s="38" t="s">
        <v>2</v>
      </c>
      <c r="K18" s="38" t="s">
        <v>50</v>
      </c>
    </row>
    <row r="19" spans="1:11" x14ac:dyDescent="0.3">
      <c r="B19" s="39">
        <f>IF('Front Page'!B9=Calcs!O5,Calcs!P5,IF('Front Page'!B9=Calcs!O6,Calcs!P6,IF('Front Page'!B9=Calcs!O7,Calcs!P7,IF('Front Page'!B9=Calcs!O8,Calcs!P8,IF('Front Page'!B9=Calcs!O9,Calcs!P9,IF('Front Page'!B9=Calcs!O10,Calcs!P10,IF('Front Page'!B9=Calcs!O11,Calcs!P11,IF('Front Page'!B9=Calcs!O12,Calcs!P12,IF('Front Page'!B9=Calcs!O13,Calcs!P13,IF('Front Page'!B9=Calcs!O14,Calcs!P14,1))))))))))</f>
        <v>1</v>
      </c>
      <c r="C19" s="39">
        <f>IF('Front Page'!D9=Calcs!Q5,Calcs!R5,IF('Front Page'!D9=Calcs!Q6,Calcs!R6,IF('Front Page'!D9=Calcs!Q7,Calcs!R7,IF('Front Page'!D9=Calcs!Q8,Calcs!R8,IF('Front Page'!D9=Calcs!Q9,Calcs!R9,IF('Front Page'!D9=Calcs!Q10,Calcs!R10,IF('Front Page'!D9=Calcs!Q11,Calcs!R11,IF('Front Page'!D9=Calcs!Q12,Calcs!R12,IF('Front Page'!D9=Calcs!Q13,Calcs!R13,IF('Front Page'!D9=Calcs!Q14,Calcs!R14,0))))))))))</f>
        <v>8</v>
      </c>
      <c r="D19" s="39">
        <f>IF('Front Page'!F9=Calcs!O5,Calcs!P5,IF('Front Page'!F9=Calcs!O6,Calcs!P6,IF('Front Page'!F9=Calcs!O7,Calcs!P7,1)))</f>
        <v>1</v>
      </c>
      <c r="E19" s="31">
        <v>1</v>
      </c>
      <c r="J19" s="31">
        <f>SUM(B19,D19,E19)+C19*0.5</f>
        <v>7</v>
      </c>
      <c r="K19" s="40">
        <f>J19*1.33</f>
        <v>9.31</v>
      </c>
    </row>
    <row r="20" spans="1:11" x14ac:dyDescent="0.3">
      <c r="B20" s="30"/>
    </row>
    <row r="21" spans="1:11" x14ac:dyDescent="0.3">
      <c r="B21" s="3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2163CF0221E40B2B7BDD53578838E" ma:contentTypeVersion="4" ma:contentTypeDescription="Create a new document." ma:contentTypeScope="" ma:versionID="245a24cd75016654398b74923e17cd67">
  <xsd:schema xmlns:xsd="http://www.w3.org/2001/XMLSchema" xmlns:xs="http://www.w3.org/2001/XMLSchema" xmlns:p="http://schemas.microsoft.com/office/2006/metadata/properties" xmlns:ns2="77714705-968a-47af-a315-41c4a0712120" xmlns:ns3="b98d6f6b-5ae6-4335-b790-588b0b9b7979" targetNamespace="http://schemas.microsoft.com/office/2006/metadata/properties" ma:root="true" ma:fieldsID="b4696779dd2c8e4cc9198d55787560d4" ns2:_="" ns3:_="">
    <xsd:import namespace="77714705-968a-47af-a315-41c4a0712120"/>
    <xsd:import namespace="b98d6f6b-5ae6-4335-b790-588b0b9b7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14705-968a-47af-a315-41c4a0712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d6f6b-5ae6-4335-b790-588b0b9b7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E5843-3565-4EE1-AFA0-9913073572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2E9CD-120B-43EA-B5EF-453E927343DA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77714705-968a-47af-a315-41c4a0712120"/>
    <ds:schemaRef ds:uri="http://schemas.microsoft.com/office/2006/documentManagement/types"/>
    <ds:schemaRef ds:uri="b98d6f6b-5ae6-4335-b790-588b0b9b7979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3C07FE1-495B-43CC-91B2-66E94DE44D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714705-968a-47af-a315-41c4a0712120"/>
    <ds:schemaRef ds:uri="b98d6f6b-5ae6-4335-b790-588b0b9b7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Page</vt:lpstr>
      <vt:lpstr>Calcs</vt:lpstr>
    </vt:vector>
  </TitlesOfParts>
  <Manager/>
  <Company>Midcounties Coop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Tattersall</dc:creator>
  <cp:keywords/>
  <dc:description/>
  <cp:lastModifiedBy>Michael Tattersall</cp:lastModifiedBy>
  <cp:revision/>
  <dcterms:created xsi:type="dcterms:W3CDTF">2019-12-12T08:54:59Z</dcterms:created>
  <dcterms:modified xsi:type="dcterms:W3CDTF">2026-04-30T08:22:50Z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0x010100E692163CF0221E40B2B7BDD53578838E</vt:lpwstr>
  </property>
  <property fmtid="{D5CDD505-2E9C-101B-9397-08002B2CF9AE}" pid="3" name="MSIP_Label_4074e17b-d8d0-4731-945f-6a05a4cc5c34_Enabled">
    <vt:lpwstr>true</vt:lpwstr>
  </property>
  <property fmtid="{D5CDD505-2E9C-101B-9397-08002B2CF9AE}" pid="4" name="MSIP_Label_4074e17b-d8d0-4731-945f-6a05a4cc5c34_SetDate">
    <vt:lpwstr>2021-10-22T11:36:33Z</vt:lpwstr>
  </property>
  <property fmtid="{D5CDD505-2E9C-101B-9397-08002B2CF9AE}" pid="5" name="MSIP_Label_4074e17b-d8d0-4731-945f-6a05a4cc5c34_Method">
    <vt:lpwstr>Standard</vt:lpwstr>
  </property>
  <property fmtid="{D5CDD505-2E9C-101B-9397-08002B2CF9AE}" pid="6" name="MSIP_Label_4074e17b-d8d0-4731-945f-6a05a4cc5c34_Name">
    <vt:lpwstr>4074e17b-d8d0-4731-945f-6a05a4cc5c34</vt:lpwstr>
  </property>
  <property fmtid="{D5CDD505-2E9C-101B-9397-08002B2CF9AE}" pid="7" name="MSIP_Label_4074e17b-d8d0-4731-945f-6a05a4cc5c34_SiteId">
    <vt:lpwstr>a8272d25-1020-438a-a5d0-a38cd3ff38b0</vt:lpwstr>
  </property>
  <property fmtid="{D5CDD505-2E9C-101B-9397-08002B2CF9AE}" pid="8" name="MSIP_Label_4074e17b-d8d0-4731-945f-6a05a4cc5c34_ActionId">
    <vt:lpwstr>5c4a595f-2eec-4f47-b982-2c794b56ac30</vt:lpwstr>
  </property>
  <property fmtid="{D5CDD505-2E9C-101B-9397-08002B2CF9AE}" pid="9" name="MSIP_Label_4074e17b-d8d0-4731-945f-6a05a4cc5c34_ContentBits">
    <vt:lpwstr>0</vt:lpwstr>
  </property>
</Properties>
</file>